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521" windowWidth="5730" windowHeight="6465" tabRatio="314" firstSheet="1" activeTab="2"/>
  </bookViews>
  <sheets>
    <sheet name="0000000" sheetId="1" state="veryHidden" r:id="rId1"/>
    <sheet name="p&amp;l" sheetId="2" r:id="rId2"/>
    <sheet name="bs" sheetId="3" r:id="rId3"/>
    <sheet name="Sheet3" sheetId="4" r:id="rId4"/>
  </sheets>
  <externalReferences>
    <externalReference r:id="rId7"/>
  </externalReferences>
  <definedNames>
    <definedName name="_xlnm.Print_Area" localSheetId="2">'bs'!$A$1:$E$56</definedName>
  </definedNames>
  <calcPr fullCalcOnLoad="1"/>
</workbook>
</file>

<file path=xl/sharedStrings.xml><?xml version="1.0" encoding="utf-8"?>
<sst xmlns="http://schemas.openxmlformats.org/spreadsheetml/2006/main" count="163" uniqueCount="121">
  <si>
    <t>HABIB CORPORATION BERHAD (397979-A)</t>
  </si>
  <si>
    <t xml:space="preserve">CURRENT </t>
  </si>
  <si>
    <t>PRECEDING YEAR</t>
  </si>
  <si>
    <t>YEAR</t>
  </si>
  <si>
    <t>CORRESPONDING</t>
  </si>
  <si>
    <t>QUARTER</t>
  </si>
  <si>
    <t>CONSOLIDATED INCOME STATEMENT</t>
  </si>
  <si>
    <t>RM'000</t>
  </si>
  <si>
    <t>1 (a)</t>
  </si>
  <si>
    <t>(b)</t>
  </si>
  <si>
    <t>Investment income</t>
  </si>
  <si>
    <t>(c)</t>
  </si>
  <si>
    <t>2 (a)</t>
  </si>
  <si>
    <t>interests and extraordinary items</t>
  </si>
  <si>
    <t xml:space="preserve">  (b)</t>
  </si>
  <si>
    <t xml:space="preserve">  (c)</t>
  </si>
  <si>
    <t xml:space="preserve"> (d)</t>
  </si>
  <si>
    <t>Exceptional items</t>
  </si>
  <si>
    <t xml:space="preserve">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</si>
  <si>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</si>
  <si>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</si>
  <si>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</si>
  <si>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</si>
  <si>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</si>
  <si>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(k)</t>
  </si>
  <si>
    <t>FINANCIAL</t>
  </si>
  <si>
    <t>YEAR END</t>
  </si>
  <si>
    <t>Net tangible assets per share (RM)</t>
  </si>
  <si>
    <t>AS AT</t>
  </si>
  <si>
    <t>END OF</t>
  </si>
  <si>
    <t>PRECEDING</t>
  </si>
  <si>
    <t>CURRENT</t>
  </si>
  <si>
    <t>CONSOLIDATED BALANCE SHEET</t>
  </si>
  <si>
    <t>Inventories</t>
  </si>
  <si>
    <t>Trade payables</t>
  </si>
  <si>
    <t>Provision for taxation</t>
  </si>
  <si>
    <t>Proposed dividend</t>
  </si>
  <si>
    <t>Revenue</t>
  </si>
  <si>
    <t>Other income</t>
  </si>
  <si>
    <t>Depreciation and amortisation</t>
  </si>
  <si>
    <t>Share of profits and losses of associated companies</t>
  </si>
  <si>
    <t>amortisation, exceptional items, income tax, minority</t>
  </si>
  <si>
    <t>Income tax</t>
  </si>
  <si>
    <t xml:space="preserve"> </t>
  </si>
  <si>
    <t>Pre-acquisition profit/ (loss), if applicable</t>
  </si>
  <si>
    <t>to members of the company</t>
  </si>
  <si>
    <t>(i)  Extraordinary items</t>
  </si>
  <si>
    <t xml:space="preserve">(iii) Extraordinary items attributable to members of </t>
  </si>
  <si>
    <t xml:space="preserve">       the company</t>
  </si>
  <si>
    <t>(l)</t>
  </si>
  <si>
    <t xml:space="preserve"> (m)</t>
  </si>
  <si>
    <t>company</t>
  </si>
  <si>
    <t xml:space="preserve">Earnings per share based on 2(m) above after </t>
  </si>
  <si>
    <t>deducting  any provision for  preference dividends,</t>
  </si>
  <si>
    <t>if any:</t>
  </si>
  <si>
    <t>and extraordinary items</t>
  </si>
  <si>
    <t>The figures have not been audited.</t>
  </si>
  <si>
    <t>INDIVIDUAL QUARTER</t>
  </si>
  <si>
    <t>CUMULATIVE QUARTER</t>
  </si>
  <si>
    <t xml:space="preserve">(i) Profit/(loss) after income tax before deducting </t>
  </si>
  <si>
    <t xml:space="preserve">     minority interests</t>
  </si>
  <si>
    <t>Profit/(loss) before income tax, minority interests</t>
  </si>
  <si>
    <t>Profit/(loss) before finance cost, depreciation and</t>
  </si>
  <si>
    <t>Net profit/(loss) from ordinary activities attributable</t>
  </si>
  <si>
    <t xml:space="preserve">Net profit/(loss) attributable to members of the 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</si>
  <si>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</si>
  <si>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</si>
  <si>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</si>
  <si>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</si>
  <si>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</si>
  <si>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</si>
  <si>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</si>
  <si>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</si>
  <si>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</si>
  <si>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Short term investments</t>
  </si>
  <si>
    <t>Cash</t>
  </si>
  <si>
    <t>Others</t>
  </si>
  <si>
    <t>Current liabilities</t>
  </si>
  <si>
    <t xml:space="preserve">Other payables </t>
  </si>
  <si>
    <t>Short term borrowings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</si>
  <si>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</si>
  <si>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</si>
  <si>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</si>
  <si>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</si>
  <si>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</si>
  <si>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</si>
  <si>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</si>
  <si>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</si>
  <si>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</si>
  <si>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</t>
  </si>
  <si>
    <t>Minority interests</t>
  </si>
  <si>
    <t>Long term borrowings</t>
  </si>
  <si>
    <t>Deferred taxation</t>
  </si>
  <si>
    <t>Quarterly report</t>
  </si>
  <si>
    <t>TO DATE</t>
  </si>
  <si>
    <t>PERIOD</t>
  </si>
  <si>
    <t>Finance cost</t>
  </si>
  <si>
    <t>Trade &amp; other receivables</t>
  </si>
  <si>
    <t>Others (tax recoverable)</t>
  </si>
  <si>
    <t xml:space="preserve">   (b)</t>
  </si>
  <si>
    <t>Dividend Description</t>
  </si>
  <si>
    <t>4 (a)</t>
  </si>
  <si>
    <t>N/A</t>
  </si>
  <si>
    <t>(a) Basic (based on 74,000,000 ordinary shares) (sen)</t>
  </si>
  <si>
    <t>(b) Fully diluted</t>
  </si>
  <si>
    <t>ordinary shares</t>
  </si>
  <si>
    <t xml:space="preserve">Dividend per share (sen), adjusted for 74,000,000 </t>
  </si>
  <si>
    <t xml:space="preserve">Other long term liabilities </t>
  </si>
  <si>
    <t>(adjusted for 74,000,000 ordinary shares)</t>
  </si>
  <si>
    <t>AS AT END</t>
  </si>
  <si>
    <t>AS AT PRECEDING</t>
  </si>
  <si>
    <t>OF CURRENT</t>
  </si>
  <si>
    <t>31/12/2001</t>
  </si>
  <si>
    <t>and extraordinary items after share of profit/(loss) of</t>
  </si>
  <si>
    <t>associated companies</t>
  </si>
  <si>
    <t>(ii) Minority interests</t>
  </si>
  <si>
    <t>30/06/2002</t>
  </si>
  <si>
    <t>30/06/2001</t>
  </si>
  <si>
    <t xml:space="preserve"> Quarterly report on consolidated results for the financial quarter ended 30 June 2002</t>
  </si>
  <si>
    <t>Quarterly report on consolidated results for the second quarter ended 30/06/2002.</t>
  </si>
  <si>
    <t>No dividend has been proposed for the financial quarter ended 30 June 2002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</si>
</sst>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RM&quot;\ #,##0;&quot;RM&quot;\ \-#,##0"/>
    <numFmt numFmtId="167" formatCode="&quot;RM&quot;\ #,##0;[Red]&quot;RM&quot;\ \-#,##0"/>
    <numFmt numFmtId="168" formatCode="&quot;RM&quot;\ #,##0.00;&quot;RM&quot;\ \-#,##0.00"/>
    <numFmt numFmtId="169" formatCode="&quot;RM&quot;\ #,##0.00;[Red]&quot;RM&quot;\ \-#,##0.00"/>
    <numFmt numFmtId="170" formatCode="_ &quot;RM&quot;\ * #,##0_ ;_ &quot;RM&quot;\ * \-#,##0_ ;_ &quot;RM&quot;\ * &quot;-&quot;_ ;_ @_ "/>
    <numFmt numFmtId="171" formatCode="_ * #,##0_ ;_ * \-#,##0_ ;_ * &quot;-&quot;_ ;_ @_ "/>
    <numFmt numFmtId="172" formatCode="_ &quot;RM&quot;\ * #,##0.00_ ;_ &quot;RM&quot;\ * \-#,##0.00_ ;_ &quot;RM&quot;\ * &quot;-&quot;??_ ;_ @_ "/>
    <numFmt numFmtId="173" formatCode="_ * #,##0.00_ ;_ * \-#,##0.0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00_-;\-* #,##0.000_-;_-* &quot;-&quot;???_-;_-@_-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164" fontId="3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2" fillId="0" borderId="0" xfId="15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3" fillId="0" borderId="2" xfId="15" applyNumberFormat="1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7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164" fontId="5" fillId="0" borderId="0" xfId="15" applyNumberFormat="1" applyFont="1" applyBorder="1" applyAlignment="1" quotePrefix="1">
      <alignment horizontal="center"/>
    </xf>
    <xf numFmtId="43" fontId="2" fillId="0" borderId="0" xfId="15" applyFont="1" applyBorder="1" applyAlignment="1">
      <alignment horizontal="right"/>
    </xf>
    <xf numFmtId="43" fontId="7" fillId="0" borderId="0" xfId="15" applyFont="1" applyBorder="1" applyAlignment="1">
      <alignment horizontal="right"/>
    </xf>
    <xf numFmtId="164" fontId="2" fillId="0" borderId="5" xfId="15" applyNumberFormat="1" applyFont="1" applyBorder="1" applyAlignment="1">
      <alignment/>
    </xf>
    <xf numFmtId="164" fontId="3" fillId="0" borderId="4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Border="1" applyAlignment="1" quotePrefix="1">
      <alignment/>
    </xf>
    <xf numFmtId="43" fontId="2" fillId="0" borderId="0" xfId="15" applyFont="1" applyBorder="1" applyAlignment="1" quotePrefix="1">
      <alignment/>
    </xf>
    <xf numFmtId="0" fontId="2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Alignment="1" quotePrefix="1">
      <alignment horizontal="center"/>
    </xf>
    <xf numFmtId="164" fontId="10" fillId="0" borderId="0" xfId="15" applyNumberFormat="1" applyFont="1" applyAlignment="1">
      <alignment horizontal="left"/>
    </xf>
    <xf numFmtId="164" fontId="10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11" fillId="0" borderId="0" xfId="15" applyNumberFormat="1" applyFont="1" applyAlignment="1">
      <alignment horizontal="left"/>
    </xf>
    <xf numFmtId="164" fontId="11" fillId="0" borderId="6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0" fontId="12" fillId="0" borderId="0" xfId="0" applyFont="1" applyAlignment="1">
      <alignment horizontal="center"/>
    </xf>
    <xf numFmtId="164" fontId="12" fillId="0" borderId="0" xfId="15" applyNumberFormat="1" applyFont="1" applyAlignment="1">
      <alignment horizontal="center"/>
    </xf>
    <xf numFmtId="164" fontId="12" fillId="0" borderId="0" xfId="15" applyNumberFormat="1" applyFont="1" applyBorder="1" applyAlignment="1">
      <alignment horizontal="center"/>
    </xf>
    <xf numFmtId="164" fontId="11" fillId="0" borderId="0" xfId="15" applyNumberFormat="1" applyFont="1" applyAlignment="1">
      <alignment/>
    </xf>
    <xf numFmtId="0" fontId="2" fillId="2" borderId="0" xfId="0" applyFont="1" applyFill="1" applyAlignment="1">
      <alignment horizontal="center"/>
    </xf>
    <xf numFmtId="164" fontId="2" fillId="2" borderId="0" xfId="15" applyNumberFormat="1" applyFont="1" applyFill="1" applyBorder="1" applyAlignment="1">
      <alignment horizontal="left"/>
    </xf>
    <xf numFmtId="164" fontId="2" fillId="2" borderId="0" xfId="15" applyNumberFormat="1" applyFont="1" applyFill="1" applyAlignment="1">
      <alignment/>
    </xf>
    <xf numFmtId="43" fontId="2" fillId="2" borderId="0" xfId="15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164" fontId="2" fillId="2" borderId="0" xfId="15" applyNumberFormat="1" applyFont="1" applyFill="1" applyAlignment="1">
      <alignment horizontal="right"/>
    </xf>
    <xf numFmtId="165" fontId="2" fillId="2" borderId="0" xfId="15" applyNumberFormat="1" applyFont="1" applyFill="1" applyAlignment="1">
      <alignment/>
    </xf>
    <xf numFmtId="165" fontId="2" fillId="2" borderId="0" xfId="15" applyNumberFormat="1" applyFont="1" applyFill="1" applyBorder="1" applyAlignment="1">
      <alignment/>
    </xf>
    <xf numFmtId="164" fontId="4" fillId="0" borderId="12" xfId="15" applyNumberFormat="1" applyFont="1" applyBorder="1" applyAlignment="1">
      <alignment horizontal="center"/>
    </xf>
    <xf numFmtId="164" fontId="3" fillId="0" borderId="13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3" fillId="0" borderId="15" xfId="15" applyNumberFormat="1" applyFont="1" applyBorder="1" applyAlignment="1">
      <alignment/>
    </xf>
    <xf numFmtId="43" fontId="2" fillId="0" borderId="1" xfId="15" applyFont="1" applyBorder="1" applyAlignment="1">
      <alignment horizontal="right"/>
    </xf>
    <xf numFmtId="165" fontId="2" fillId="2" borderId="1" xfId="15" applyNumberFormat="1" applyFont="1" applyFill="1" applyBorder="1" applyAlignment="1">
      <alignment/>
    </xf>
    <xf numFmtId="165" fontId="2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right" vertical="center"/>
    </xf>
    <xf numFmtId="164" fontId="2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horizontal="left" vertical="center"/>
    </xf>
    <xf numFmtId="164" fontId="2" fillId="0" borderId="9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37" fontId="2" fillId="0" borderId="0" xfId="15" applyNumberFormat="1" applyFont="1" applyAlignment="1">
      <alignment horizontal="center"/>
    </xf>
    <xf numFmtId="43" fontId="2" fillId="0" borderId="0" xfId="15" applyFont="1" applyAlignment="1">
      <alignment/>
    </xf>
    <xf numFmtId="43" fontId="2" fillId="0" borderId="9" xfId="15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98" fontId="2" fillId="2" borderId="0" xfId="15" applyNumberFormat="1" applyFont="1" applyFill="1" applyAlignment="1">
      <alignment/>
    </xf>
    <xf numFmtId="199" fontId="2" fillId="0" borderId="0" xfId="15" applyNumberFormat="1" applyFont="1" applyBorder="1" applyAlignment="1">
      <alignment/>
    </xf>
    <xf numFmtId="197" fontId="2" fillId="0" borderId="1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96" fontId="2" fillId="0" borderId="0" xfId="15" applyNumberFormat="1" applyFont="1" applyBorder="1" applyAlignment="1">
      <alignment/>
    </xf>
    <xf numFmtId="198" fontId="2" fillId="0" borderId="0" xfId="15" applyNumberFormat="1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10" xfId="15" applyNumberFormat="1" applyFont="1" applyBorder="1" applyAlignment="1">
      <alignment horizontal="center"/>
    </xf>
    <xf numFmtId="164" fontId="3" fillId="0" borderId="14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manager\FY%202002\2002_02\2002_03\My%20Documents\FY%202001\FY2001%202qtr\My%20Documents\FY2000%20December\board%20dec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s"/>
      <sheetName val="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1059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7" sqref="A7"/>
    </sheetView>
  </sheetViews>
  <sheetFormatPr defaultColWidth="9.140625" defaultRowHeight="12.75"/>
  <cols>
    <col min="1" max="1" width="4.7109375" style="21" customWidth="1"/>
    <col min="2" max="2" width="42.28125" style="2" customWidth="1"/>
    <col min="3" max="3" width="17.00390625" style="2" customWidth="1"/>
    <col min="4" max="5" width="16.7109375" style="2" customWidth="1"/>
    <col min="6" max="6" width="16.7109375" style="6" customWidth="1"/>
    <col min="7" max="7" width="3.421875" style="2" customWidth="1"/>
    <col min="8" max="16384" width="9.140625" style="2" customWidth="1"/>
  </cols>
  <sheetData>
    <row r="1" ht="18.75">
      <c r="A1" s="1" t="s">
        <v>0</v>
      </c>
    </row>
    <row r="2" ht="12.75">
      <c r="A2" s="3" t="s">
        <v>93</v>
      </c>
    </row>
    <row r="3" ht="12.75">
      <c r="A3" s="3"/>
    </row>
    <row r="4" ht="12.75">
      <c r="A4" s="3" t="s">
        <v>119</v>
      </c>
    </row>
    <row r="5" ht="12.75">
      <c r="A5" s="4" t="s">
        <v>56</v>
      </c>
    </row>
    <row r="6" spans="1:6" ht="24" customHeight="1">
      <c r="A6" s="9" t="s">
        <v>6</v>
      </c>
      <c r="D6" s="55"/>
      <c r="F6" s="56"/>
    </row>
    <row r="7" spans="1:6" s="6" customFormat="1" ht="21" customHeight="1">
      <c r="A7" s="5"/>
      <c r="C7" s="93" t="s">
        <v>57</v>
      </c>
      <c r="D7" s="94"/>
      <c r="E7" s="95" t="s">
        <v>58</v>
      </c>
      <c r="F7" s="93"/>
    </row>
    <row r="8" spans="1:6" s="6" customFormat="1" ht="12.75">
      <c r="A8" s="5"/>
      <c r="C8" s="7" t="s">
        <v>1</v>
      </c>
      <c r="D8" s="7" t="s">
        <v>2</v>
      </c>
      <c r="E8" s="66" t="s">
        <v>1</v>
      </c>
      <c r="F8" s="7" t="s">
        <v>2</v>
      </c>
    </row>
    <row r="9" spans="1:6" s="6" customFormat="1" ht="12.75">
      <c r="A9" s="5"/>
      <c r="C9" s="7" t="s">
        <v>3</v>
      </c>
      <c r="D9" s="7" t="s">
        <v>4</v>
      </c>
      <c r="E9" s="8" t="s">
        <v>3</v>
      </c>
      <c r="F9" s="7" t="s">
        <v>4</v>
      </c>
    </row>
    <row r="10" spans="1:6" s="6" customFormat="1" ht="12.75">
      <c r="A10" s="5"/>
      <c r="C10" s="7" t="s">
        <v>5</v>
      </c>
      <c r="D10" s="7" t="s">
        <v>5</v>
      </c>
      <c r="E10" s="8" t="s">
        <v>94</v>
      </c>
      <c r="F10" s="7" t="s">
        <v>95</v>
      </c>
    </row>
    <row r="11" spans="1:6" s="6" customFormat="1" ht="12.75">
      <c r="A11" s="5"/>
      <c r="C11" s="24" t="s">
        <v>116</v>
      </c>
      <c r="D11" s="24" t="s">
        <v>117</v>
      </c>
      <c r="E11" s="24" t="s">
        <v>116</v>
      </c>
      <c r="F11" s="24" t="s">
        <v>117</v>
      </c>
    </row>
    <row r="12" spans="3:6" s="6" customFormat="1" ht="15">
      <c r="C12" s="10" t="s">
        <v>7</v>
      </c>
      <c r="D12" s="10" t="s">
        <v>7</v>
      </c>
      <c r="E12" s="11" t="s">
        <v>7</v>
      </c>
      <c r="F12" s="10" t="s">
        <v>7</v>
      </c>
    </row>
    <row r="13" spans="1:6" s="6" customFormat="1" ht="21" customHeight="1" thickBot="1">
      <c r="A13" s="12" t="s">
        <v>8</v>
      </c>
      <c r="B13" s="6" t="s">
        <v>37</v>
      </c>
      <c r="C13" s="13">
        <v>21469</v>
      </c>
      <c r="D13" s="14">
        <v>23804</v>
      </c>
      <c r="E13" s="67">
        <v>41355</v>
      </c>
      <c r="F13" s="14">
        <v>42254</v>
      </c>
    </row>
    <row r="14" spans="1:6" s="6" customFormat="1" ht="12.75" customHeight="1" thickTop="1">
      <c r="A14" s="12" t="s">
        <v>9</v>
      </c>
      <c r="B14" s="6" t="s">
        <v>10</v>
      </c>
      <c r="C14" s="12"/>
      <c r="D14" s="15">
        <v>0</v>
      </c>
      <c r="E14" s="68">
        <v>0</v>
      </c>
      <c r="F14" s="15">
        <v>0</v>
      </c>
    </row>
    <row r="15" spans="1:6" s="6" customFormat="1" ht="12.75" customHeight="1">
      <c r="A15" s="12" t="s">
        <v>11</v>
      </c>
      <c r="B15" s="6" t="s">
        <v>38</v>
      </c>
      <c r="C15" s="6">
        <v>300</v>
      </c>
      <c r="D15" s="15">
        <v>185</v>
      </c>
      <c r="E15" s="69">
        <v>513</v>
      </c>
      <c r="F15" s="15">
        <v>455</v>
      </c>
    </row>
    <row r="16" spans="1:5" s="6" customFormat="1" ht="21" customHeight="1">
      <c r="A16" s="12" t="s">
        <v>12</v>
      </c>
      <c r="B16" s="6" t="s">
        <v>62</v>
      </c>
      <c r="E16" s="69"/>
    </row>
    <row r="17" spans="1:6" s="6" customFormat="1" ht="12.75">
      <c r="A17" s="12"/>
      <c r="B17" s="6" t="s">
        <v>41</v>
      </c>
      <c r="D17" s="12"/>
      <c r="E17" s="69"/>
      <c r="F17" s="12"/>
    </row>
    <row r="18" spans="1:6" s="6" customFormat="1" ht="12.75">
      <c r="A18" s="12"/>
      <c r="B18" s="6" t="s">
        <v>13</v>
      </c>
      <c r="C18" s="6">
        <f>+C25-C20-C19</f>
        <v>1012</v>
      </c>
      <c r="D18" s="6">
        <v>1956</v>
      </c>
      <c r="E18" s="69">
        <f>+E25-E20-E19</f>
        <v>1874</v>
      </c>
      <c r="F18" s="6">
        <v>3068</v>
      </c>
    </row>
    <row r="19" spans="1:6" s="6" customFormat="1" ht="18" customHeight="1">
      <c r="A19" s="12" t="s">
        <v>14</v>
      </c>
      <c r="B19" s="6" t="s">
        <v>96</v>
      </c>
      <c r="C19" s="6">
        <v>-229</v>
      </c>
      <c r="D19" s="15">
        <v>-336</v>
      </c>
      <c r="E19" s="69">
        <v>-447</v>
      </c>
      <c r="F19" s="15">
        <v>-662</v>
      </c>
    </row>
    <row r="20" spans="1:6" s="6" customFormat="1" ht="12.75" customHeight="1">
      <c r="A20" s="12" t="s">
        <v>15</v>
      </c>
      <c r="B20" s="6" t="s">
        <v>39</v>
      </c>
      <c r="C20" s="6">
        <f>-460+223</f>
        <v>-237</v>
      </c>
      <c r="D20" s="15">
        <v>-220</v>
      </c>
      <c r="E20" s="69">
        <v>-460</v>
      </c>
      <c r="F20" s="15">
        <v>-488</v>
      </c>
    </row>
    <row r="21" spans="1:6" s="6" customFormat="1" ht="12.75" customHeight="1">
      <c r="A21" s="12" t="s">
        <v>16</v>
      </c>
      <c r="B21" s="6" t="s">
        <v>17</v>
      </c>
      <c r="C21" s="12"/>
      <c r="D21" s="15">
        <v>0</v>
      </c>
      <c r="E21" s="68">
        <v>0</v>
      </c>
      <c r="F21" s="15">
        <v>0</v>
      </c>
    </row>
    <row r="22" spans="1:6" s="6" customFormat="1" ht="9" customHeight="1">
      <c r="A22" s="12"/>
      <c r="C22" s="16"/>
      <c r="D22" s="17"/>
      <c r="E22" s="70"/>
      <c r="F22" s="17"/>
    </row>
    <row r="23" spans="1:5" s="6" customFormat="1" ht="12.75">
      <c r="A23" s="12" t="s">
        <v>18</v>
      </c>
      <c r="B23" s="6" t="s">
        <v>61</v>
      </c>
      <c r="E23" s="69"/>
    </row>
    <row r="24" spans="1:5" s="6" customFormat="1" ht="12.75">
      <c r="A24" s="12"/>
      <c r="B24" s="6" t="s">
        <v>113</v>
      </c>
      <c r="E24" s="69"/>
    </row>
    <row r="25" spans="1:6" s="6" customFormat="1" ht="12.75">
      <c r="A25" s="12"/>
      <c r="B25" s="6" t="s">
        <v>114</v>
      </c>
      <c r="C25" s="6">
        <v>546</v>
      </c>
      <c r="D25" s="6">
        <f>SUM(D16:D21)</f>
        <v>1400</v>
      </c>
      <c r="E25" s="69">
        <v>967</v>
      </c>
      <c r="F25" s="15">
        <f>SUM(F16:F21)</f>
        <v>1918</v>
      </c>
    </row>
    <row r="26" spans="1:6" s="6" customFormat="1" ht="12.75">
      <c r="A26" s="12"/>
      <c r="D26" s="15"/>
      <c r="E26" s="69"/>
      <c r="F26" s="15"/>
    </row>
    <row r="27" spans="1:6" s="6" customFormat="1" ht="15" customHeight="1">
      <c r="A27" s="12" t="s">
        <v>19</v>
      </c>
      <c r="B27" s="6" t="s">
        <v>40</v>
      </c>
      <c r="C27" s="12">
        <v>0</v>
      </c>
      <c r="D27" s="15">
        <v>0</v>
      </c>
      <c r="E27" s="68">
        <v>0</v>
      </c>
      <c r="F27" s="15">
        <v>0</v>
      </c>
    </row>
    <row r="28" spans="1:6" s="6" customFormat="1" ht="9" customHeight="1">
      <c r="A28" s="12"/>
      <c r="C28" s="16"/>
      <c r="D28" s="17"/>
      <c r="E28" s="70"/>
      <c r="F28" s="17"/>
    </row>
    <row r="29" spans="1:5" s="6" customFormat="1" ht="12.75">
      <c r="A29" s="12" t="s">
        <v>20</v>
      </c>
      <c r="B29" s="6" t="s">
        <v>61</v>
      </c>
      <c r="E29" s="69"/>
    </row>
    <row r="30" spans="1:6" s="6" customFormat="1" ht="12.75">
      <c r="A30" s="12"/>
      <c r="B30" s="6" t="s">
        <v>55</v>
      </c>
      <c r="C30" s="18">
        <f>+C25+C27</f>
        <v>546</v>
      </c>
      <c r="D30" s="18">
        <f>+D25+D27</f>
        <v>1400</v>
      </c>
      <c r="E30" s="71">
        <f>+E25+E27</f>
        <v>967</v>
      </c>
      <c r="F30" s="18">
        <f>+F25+F27</f>
        <v>1918</v>
      </c>
    </row>
    <row r="31" spans="1:6" s="6" customFormat="1" ht="20.25" customHeight="1">
      <c r="A31" s="12" t="s">
        <v>21</v>
      </c>
      <c r="B31" s="6" t="s">
        <v>42</v>
      </c>
      <c r="C31" s="12">
        <v>-164</v>
      </c>
      <c r="D31" s="15">
        <v>-344</v>
      </c>
      <c r="E31" s="68">
        <v>-320</v>
      </c>
      <c r="F31" s="15">
        <v>-519</v>
      </c>
    </row>
    <row r="32" spans="1:6" s="6" customFormat="1" ht="9" customHeight="1">
      <c r="A32" s="12"/>
      <c r="C32" s="16"/>
      <c r="D32" s="17"/>
      <c r="E32" s="70"/>
      <c r="F32" s="17"/>
    </row>
    <row r="33" spans="1:5" s="6" customFormat="1" ht="6.75" customHeight="1">
      <c r="A33" s="12" t="s">
        <v>43</v>
      </c>
      <c r="B33" s="6" t="s">
        <v>43</v>
      </c>
      <c r="C33" s="27"/>
      <c r="E33" s="72"/>
    </row>
    <row r="34" spans="1:5" s="6" customFormat="1" ht="12.75">
      <c r="A34" s="12" t="s">
        <v>22</v>
      </c>
      <c r="B34" s="6" t="s">
        <v>59</v>
      </c>
      <c r="E34" s="69"/>
    </row>
    <row r="35" spans="1:6" s="6" customFormat="1" ht="12.75" customHeight="1">
      <c r="A35" s="12"/>
      <c r="B35" s="6" t="s">
        <v>60</v>
      </c>
      <c r="C35" s="18">
        <f>+C30+C31</f>
        <v>382</v>
      </c>
      <c r="D35" s="18">
        <f>+D30+D31</f>
        <v>1056</v>
      </c>
      <c r="E35" s="71">
        <f>+E30+E31</f>
        <v>647</v>
      </c>
      <c r="F35" s="19">
        <f>+F30+F31</f>
        <v>1399</v>
      </c>
    </row>
    <row r="36" spans="1:6" s="6" customFormat="1" ht="12.75" customHeight="1">
      <c r="A36" s="12"/>
      <c r="B36" s="30" t="s">
        <v>115</v>
      </c>
      <c r="C36" s="12">
        <v>0</v>
      </c>
      <c r="D36" s="15">
        <v>0</v>
      </c>
      <c r="E36" s="68">
        <v>0</v>
      </c>
      <c r="F36" s="15">
        <v>0</v>
      </c>
    </row>
    <row r="37" spans="1:6" s="6" customFormat="1" ht="12.75">
      <c r="A37" s="12"/>
      <c r="D37" s="12"/>
      <c r="E37" s="69"/>
      <c r="F37" s="12"/>
    </row>
    <row r="38" spans="1:6" s="6" customFormat="1" ht="12.75">
      <c r="A38" s="12" t="s">
        <v>23</v>
      </c>
      <c r="B38" s="6" t="s">
        <v>44</v>
      </c>
      <c r="C38" s="6">
        <v>0</v>
      </c>
      <c r="D38" s="6">
        <v>0</v>
      </c>
      <c r="E38" s="69">
        <v>0</v>
      </c>
      <c r="F38" s="6">
        <v>0</v>
      </c>
    </row>
    <row r="39" spans="1:6" s="6" customFormat="1" ht="9" customHeight="1">
      <c r="A39" s="12"/>
      <c r="C39" s="16"/>
      <c r="D39" s="17"/>
      <c r="E39" s="70"/>
      <c r="F39" s="17"/>
    </row>
    <row r="40" spans="1:5" s="6" customFormat="1" ht="13.5" customHeight="1">
      <c r="A40" s="12" t="s">
        <v>24</v>
      </c>
      <c r="B40" s="6" t="s">
        <v>63</v>
      </c>
      <c r="E40" s="69"/>
    </row>
    <row r="41" spans="1:6" s="6" customFormat="1" ht="13.5" customHeight="1">
      <c r="A41" s="12"/>
      <c r="B41" s="6" t="s">
        <v>45</v>
      </c>
      <c r="C41" s="6">
        <f>C35+C36+C38</f>
        <v>382</v>
      </c>
      <c r="D41" s="6">
        <f>D35+D36+D38</f>
        <v>1056</v>
      </c>
      <c r="E41" s="69">
        <f>E35+E36+E38</f>
        <v>647</v>
      </c>
      <c r="F41" s="6">
        <f>F35+F36+F38</f>
        <v>1399</v>
      </c>
    </row>
    <row r="42" spans="1:6" s="6" customFormat="1" ht="13.5" customHeight="1">
      <c r="A42" s="12"/>
      <c r="D42" s="12"/>
      <c r="E42" s="69"/>
      <c r="F42" s="12"/>
    </row>
    <row r="43" spans="1:6" s="6" customFormat="1" ht="12.75">
      <c r="A43" s="29" t="s">
        <v>49</v>
      </c>
      <c r="B43" s="6" t="s">
        <v>46</v>
      </c>
      <c r="C43" s="12">
        <v>0</v>
      </c>
      <c r="D43" s="15">
        <v>0</v>
      </c>
      <c r="E43" s="68">
        <v>0</v>
      </c>
      <c r="F43" s="15">
        <v>0</v>
      </c>
    </row>
    <row r="44" spans="1:6" s="6" customFormat="1" ht="12" customHeight="1">
      <c r="A44" s="12"/>
      <c r="B44" s="6" t="s">
        <v>115</v>
      </c>
      <c r="C44" s="12">
        <v>0</v>
      </c>
      <c r="D44" s="15">
        <v>0</v>
      </c>
      <c r="E44" s="68">
        <v>0</v>
      </c>
      <c r="F44" s="15">
        <v>0</v>
      </c>
    </row>
    <row r="45" spans="1:6" s="6" customFormat="1" ht="12" customHeight="1">
      <c r="A45" s="12"/>
      <c r="B45" s="6" t="s">
        <v>47</v>
      </c>
      <c r="C45" s="12">
        <f>C43-C44</f>
        <v>0</v>
      </c>
      <c r="D45" s="12">
        <f>D43-D44</f>
        <v>0</v>
      </c>
      <c r="E45" s="68">
        <f>E43-E44</f>
        <v>0</v>
      </c>
      <c r="F45" s="12">
        <f>F43-F44</f>
        <v>0</v>
      </c>
    </row>
    <row r="46" spans="1:6" s="6" customFormat="1" ht="12.75" customHeight="1">
      <c r="A46" s="12"/>
      <c r="B46" s="6" t="s">
        <v>48</v>
      </c>
      <c r="D46" s="12"/>
      <c r="E46" s="69"/>
      <c r="F46" s="12"/>
    </row>
    <row r="47" spans="4:6" s="6" customFormat="1" ht="12.75">
      <c r="D47" s="12"/>
      <c r="E47" s="69"/>
      <c r="F47" s="12"/>
    </row>
    <row r="48" spans="1:6" s="6" customFormat="1" ht="12.75">
      <c r="A48" s="12" t="s">
        <v>50</v>
      </c>
      <c r="B48" s="6" t="s">
        <v>64</v>
      </c>
      <c r="D48" s="12"/>
      <c r="E48" s="69"/>
      <c r="F48" s="12"/>
    </row>
    <row r="49" spans="1:6" s="6" customFormat="1" ht="14.25" customHeight="1" thickBot="1">
      <c r="A49" s="12"/>
      <c r="B49" s="6" t="s">
        <v>51</v>
      </c>
      <c r="C49" s="20">
        <f>C41+C45</f>
        <v>382</v>
      </c>
      <c r="D49" s="28">
        <f>+D41</f>
        <v>1056</v>
      </c>
      <c r="E49" s="73">
        <f>E41+E45</f>
        <v>647</v>
      </c>
      <c r="F49" s="28">
        <f>+F41</f>
        <v>1399</v>
      </c>
    </row>
    <row r="50" ht="13.5" thickTop="1">
      <c r="E50" s="69"/>
    </row>
    <row r="51" spans="1:5" s="6" customFormat="1" ht="12.75">
      <c r="A51" s="12">
        <v>3</v>
      </c>
      <c r="B51" s="6" t="s">
        <v>52</v>
      </c>
      <c r="D51" s="91"/>
      <c r="E51" s="69"/>
    </row>
    <row r="52" spans="1:6" s="6" customFormat="1" ht="12.75">
      <c r="A52" s="12"/>
      <c r="B52" s="6" t="s">
        <v>53</v>
      </c>
      <c r="C52" s="88"/>
      <c r="D52" s="90"/>
      <c r="E52" s="89"/>
      <c r="F52" s="92"/>
    </row>
    <row r="53" spans="1:6" s="6" customFormat="1" ht="12.75">
      <c r="A53" s="22"/>
      <c r="B53" s="6" t="s">
        <v>54</v>
      </c>
      <c r="E53" s="69"/>
      <c r="F53" s="92"/>
    </row>
    <row r="54" spans="1:6" s="23" customFormat="1" ht="12" customHeight="1">
      <c r="A54" s="26"/>
      <c r="B54" s="31" t="s">
        <v>103</v>
      </c>
      <c r="C54" s="25">
        <f>+C49/(37000000*2/1000)*100</f>
        <v>0.5162162162162162</v>
      </c>
      <c r="D54" s="25">
        <v>1.43</v>
      </c>
      <c r="E54" s="74">
        <f>+E49/(37000000*2/1000)*100</f>
        <v>0.8743243243243243</v>
      </c>
      <c r="F54" s="25">
        <v>1.89</v>
      </c>
    </row>
    <row r="55" spans="1:6" s="23" customFormat="1" ht="12" customHeight="1">
      <c r="A55" s="26"/>
      <c r="B55" s="6" t="s">
        <v>104</v>
      </c>
      <c r="C55" s="25" t="s">
        <v>102</v>
      </c>
      <c r="D55" s="25" t="s">
        <v>102</v>
      </c>
      <c r="E55" s="74" t="s">
        <v>102</v>
      </c>
      <c r="F55" s="25" t="s">
        <v>102</v>
      </c>
    </row>
    <row r="56" s="6" customFormat="1" ht="12.75">
      <c r="E56" s="69"/>
    </row>
    <row r="57" spans="1:6" s="60" customFormat="1" ht="12.75">
      <c r="A57" s="63" t="s">
        <v>101</v>
      </c>
      <c r="B57" s="60" t="s">
        <v>106</v>
      </c>
      <c r="C57" s="87"/>
      <c r="D57" s="64">
        <v>0</v>
      </c>
      <c r="E57" s="75">
        <v>0</v>
      </c>
      <c r="F57" s="65">
        <v>0</v>
      </c>
    </row>
    <row r="58" spans="2:6" ht="12.75">
      <c r="B58" s="2" t="s">
        <v>105</v>
      </c>
      <c r="C58" s="52"/>
      <c r="D58" s="52"/>
      <c r="E58" s="76"/>
      <c r="F58" s="53"/>
    </row>
    <row r="59" spans="1:3" s="78" customFormat="1" ht="15.75" customHeight="1">
      <c r="A59" s="77" t="s">
        <v>99</v>
      </c>
      <c r="B59" s="78" t="s">
        <v>100</v>
      </c>
      <c r="C59" s="79" t="s">
        <v>120</v>
      </c>
    </row>
    <row r="60" s="6" customFormat="1" ht="18.75" customHeight="1">
      <c r="A60" s="12"/>
    </row>
    <row r="61" spans="3:6" ht="12.75">
      <c r="C61" s="15" t="s">
        <v>109</v>
      </c>
      <c r="D61" s="80"/>
      <c r="E61" s="86" t="s">
        <v>110</v>
      </c>
      <c r="F61" s="15"/>
    </row>
    <row r="62" spans="3:6" ht="12.75">
      <c r="C62" s="15" t="s">
        <v>111</v>
      </c>
      <c r="D62" s="80"/>
      <c r="E62" s="86" t="s">
        <v>25</v>
      </c>
      <c r="F62" s="15"/>
    </row>
    <row r="63" spans="3:6" ht="12.75">
      <c r="C63" s="81" t="s">
        <v>5</v>
      </c>
      <c r="D63" s="82"/>
      <c r="E63" s="81" t="s">
        <v>26</v>
      </c>
      <c r="F63" s="81"/>
    </row>
    <row r="64" spans="1:6" s="84" customFormat="1" ht="21.75" customHeight="1">
      <c r="A64" s="83">
        <v>5</v>
      </c>
      <c r="B64" s="84" t="s">
        <v>27</v>
      </c>
      <c r="C64" s="23">
        <f>+'bs'!D56</f>
        <v>1.2404594594594596</v>
      </c>
      <c r="D64" s="85"/>
      <c r="E64" s="84">
        <v>1.23</v>
      </c>
      <c r="F64" s="23"/>
    </row>
    <row r="65" spans="3:5" ht="12.75">
      <c r="C65" s="6"/>
      <c r="D65" s="6"/>
      <c r="E65" s="6"/>
    </row>
    <row r="66" ht="12.75">
      <c r="A66" s="4" t="s">
        <v>118</v>
      </c>
    </row>
  </sheetData>
  <mergeCells count="2">
    <mergeCell ref="C7:D7"/>
    <mergeCell ref="E7:F7"/>
  </mergeCells>
  <printOptions/>
  <pageMargins left="0.75" right="0.27" top="0.75" bottom="0.75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32" customWidth="1"/>
    <col min="2" max="2" width="2.7109375" style="2" customWidth="1"/>
    <col min="3" max="3" width="41.28125" style="2" customWidth="1"/>
    <col min="4" max="5" width="15.28125" style="32" customWidth="1"/>
    <col min="6" max="16384" width="9.140625" style="32" customWidth="1"/>
  </cols>
  <sheetData>
    <row r="1" spans="1:3" ht="18.75">
      <c r="A1" s="49" t="str">
        <f>+'p&amp;l'!A1</f>
        <v>HABIB CORPORATION BERHAD (397979-A)</v>
      </c>
      <c r="C1" s="32"/>
    </row>
    <row r="2" spans="1:3" ht="12.75">
      <c r="A2" s="50" t="str">
        <f>'p&amp;l'!A2</f>
        <v>Quarterly report</v>
      </c>
      <c r="C2" s="32"/>
    </row>
    <row r="3" spans="1:3" ht="12.75">
      <c r="A3" s="50"/>
      <c r="C3" s="32"/>
    </row>
    <row r="4" spans="1:3" ht="12.75">
      <c r="A4" s="50" t="str">
        <f>'p&amp;l'!A4</f>
        <v>Quarterly report on consolidated results for the second quarter ended 30/06/2002.</v>
      </c>
      <c r="C4" s="32"/>
    </row>
    <row r="5" spans="1:3" ht="12.75">
      <c r="A5" s="51" t="str">
        <f>'p&amp;l'!A5</f>
        <v>The figures have not been audited.</v>
      </c>
      <c r="B5" s="4"/>
      <c r="C5" s="32"/>
    </row>
    <row r="6" spans="1:5" ht="22.5" customHeight="1">
      <c r="A6" s="50" t="s">
        <v>32</v>
      </c>
      <c r="B6" s="4"/>
      <c r="C6" s="32"/>
      <c r="E6" s="54" t="s">
        <v>43</v>
      </c>
    </row>
    <row r="7" spans="2:5" s="34" customFormat="1" ht="18" customHeight="1">
      <c r="B7" s="3"/>
      <c r="C7" s="3"/>
      <c r="D7" s="33" t="s">
        <v>28</v>
      </c>
      <c r="E7" s="33" t="s">
        <v>28</v>
      </c>
    </row>
    <row r="8" spans="2:5" s="34" customFormat="1" ht="12.75">
      <c r="B8" s="3"/>
      <c r="C8" s="3"/>
      <c r="D8" s="33" t="s">
        <v>29</v>
      </c>
      <c r="E8" s="33" t="s">
        <v>30</v>
      </c>
    </row>
    <row r="9" spans="2:5" s="34" customFormat="1" ht="12.75">
      <c r="B9" s="3"/>
      <c r="C9" s="3"/>
      <c r="D9" s="33" t="s">
        <v>31</v>
      </c>
      <c r="E9" s="33" t="s">
        <v>25</v>
      </c>
    </row>
    <row r="10" spans="2:5" s="34" customFormat="1" ht="12.75">
      <c r="B10" s="3"/>
      <c r="C10" s="3"/>
      <c r="D10" s="33" t="s">
        <v>5</v>
      </c>
      <c r="E10" s="33" t="s">
        <v>26</v>
      </c>
    </row>
    <row r="11" spans="2:5" s="34" customFormat="1" ht="12.75">
      <c r="B11" s="35"/>
      <c r="C11" s="3"/>
      <c r="D11" s="36" t="s">
        <v>116</v>
      </c>
      <c r="E11" s="36" t="s">
        <v>112</v>
      </c>
    </row>
    <row r="12" spans="2:5" s="39" customFormat="1" ht="15">
      <c r="B12" s="3"/>
      <c r="C12" s="37"/>
      <c r="D12" s="38" t="s">
        <v>7</v>
      </c>
      <c r="E12" s="38" t="s">
        <v>7</v>
      </c>
    </row>
    <row r="13" spans="1:5" ht="18" customHeight="1">
      <c r="A13" s="46">
        <v>1</v>
      </c>
      <c r="B13" s="4" t="s">
        <v>65</v>
      </c>
      <c r="C13" s="4"/>
      <c r="D13" s="57">
        <v>30644</v>
      </c>
      <c r="E13" s="2">
        <v>31483</v>
      </c>
    </row>
    <row r="14" spans="1:5" ht="18" customHeight="1">
      <c r="A14" s="46">
        <v>2</v>
      </c>
      <c r="B14" s="4" t="s">
        <v>66</v>
      </c>
      <c r="C14" s="4"/>
      <c r="D14" s="2">
        <v>0</v>
      </c>
      <c r="E14" s="2">
        <v>0</v>
      </c>
    </row>
    <row r="15" spans="1:5" ht="18" customHeight="1">
      <c r="A15" s="46">
        <v>3</v>
      </c>
      <c r="B15" s="4" t="s">
        <v>67</v>
      </c>
      <c r="C15" s="4"/>
      <c r="D15" s="2">
        <v>0</v>
      </c>
      <c r="E15" s="2">
        <v>0</v>
      </c>
    </row>
    <row r="16" spans="1:5" ht="18" customHeight="1">
      <c r="A16" s="46">
        <v>4</v>
      </c>
      <c r="B16" s="4" t="s">
        <v>68</v>
      </c>
      <c r="C16" s="4"/>
      <c r="D16" s="2">
        <v>0</v>
      </c>
      <c r="E16" s="2">
        <v>0</v>
      </c>
    </row>
    <row r="17" spans="1:5" ht="18" customHeight="1">
      <c r="A17" s="46">
        <v>5</v>
      </c>
      <c r="B17" s="4" t="s">
        <v>69</v>
      </c>
      <c r="C17" s="4"/>
      <c r="D17" s="2">
        <v>0</v>
      </c>
      <c r="E17" s="2">
        <v>0</v>
      </c>
    </row>
    <row r="18" spans="1:5" ht="18" customHeight="1">
      <c r="A18" s="46">
        <v>6</v>
      </c>
      <c r="B18" s="4" t="s">
        <v>70</v>
      </c>
      <c r="C18" s="4"/>
      <c r="D18" s="2">
        <v>0</v>
      </c>
      <c r="E18" s="2">
        <v>0</v>
      </c>
    </row>
    <row r="19" spans="1:5" ht="18" customHeight="1">
      <c r="A19" s="46">
        <v>7</v>
      </c>
      <c r="B19" s="4" t="s">
        <v>71</v>
      </c>
      <c r="C19" s="4"/>
      <c r="D19" s="2">
        <v>0</v>
      </c>
      <c r="E19" s="2">
        <v>0</v>
      </c>
    </row>
    <row r="20" spans="1:5" ht="18" customHeight="1">
      <c r="A20" s="46">
        <v>8</v>
      </c>
      <c r="B20" s="4" t="s">
        <v>72</v>
      </c>
      <c r="C20" s="4"/>
      <c r="D20" s="2"/>
      <c r="E20" s="2"/>
    </row>
    <row r="21" spans="1:5" ht="12.75">
      <c r="A21" s="46"/>
      <c r="B21" s="4" t="s">
        <v>73</v>
      </c>
      <c r="C21" s="4" t="s">
        <v>33</v>
      </c>
      <c r="D21" s="40">
        <v>87224</v>
      </c>
      <c r="E21" s="40">
        <v>87783</v>
      </c>
    </row>
    <row r="22" spans="1:5" ht="12.75">
      <c r="A22" s="46"/>
      <c r="B22" s="4" t="s">
        <v>73</v>
      </c>
      <c r="C22" s="4" t="s">
        <v>97</v>
      </c>
      <c r="D22" s="41">
        <f>6747+3230-1064+127</f>
        <v>9040</v>
      </c>
      <c r="E22" s="41">
        <v>10348</v>
      </c>
    </row>
    <row r="23" spans="1:5" ht="12.75">
      <c r="A23" s="46"/>
      <c r="B23" s="4" t="s">
        <v>73</v>
      </c>
      <c r="C23" s="4" t="s">
        <v>74</v>
      </c>
      <c r="D23" s="41">
        <v>0</v>
      </c>
      <c r="E23" s="41">
        <v>0</v>
      </c>
    </row>
    <row r="24" spans="1:5" ht="12.75">
      <c r="A24" s="46"/>
      <c r="B24" s="4" t="s">
        <v>73</v>
      </c>
      <c r="C24" s="4" t="s">
        <v>75</v>
      </c>
      <c r="D24" s="41">
        <v>1600</v>
      </c>
      <c r="E24" s="41">
        <v>1297</v>
      </c>
    </row>
    <row r="25" spans="1:5" ht="12.75">
      <c r="A25" s="46"/>
      <c r="B25" s="4" t="s">
        <v>73</v>
      </c>
      <c r="C25" s="4" t="s">
        <v>98</v>
      </c>
      <c r="D25" s="42">
        <v>0</v>
      </c>
      <c r="E25" s="42">
        <v>13</v>
      </c>
    </row>
    <row r="26" spans="1:5" ht="12.75">
      <c r="A26" s="46"/>
      <c r="B26" s="4"/>
      <c r="C26" s="4"/>
      <c r="D26" s="6">
        <f>SUM(D21:D25)</f>
        <v>97864</v>
      </c>
      <c r="E26" s="6">
        <f>SUM(E21:E25)</f>
        <v>99441</v>
      </c>
    </row>
    <row r="27" spans="1:5" ht="18" customHeight="1">
      <c r="A27" s="46">
        <v>9</v>
      </c>
      <c r="B27" s="4" t="s">
        <v>77</v>
      </c>
      <c r="C27" s="4"/>
      <c r="D27" s="6"/>
      <c r="E27" s="6"/>
    </row>
    <row r="28" spans="1:5" ht="12.75">
      <c r="A28" s="46"/>
      <c r="B28" s="4" t="s">
        <v>73</v>
      </c>
      <c r="C28" s="4" t="s">
        <v>34</v>
      </c>
      <c r="D28" s="40">
        <f>10683-1064</f>
        <v>9619</v>
      </c>
      <c r="E28" s="45">
        <v>11760</v>
      </c>
    </row>
    <row r="29" spans="1:5" ht="12.75">
      <c r="A29" s="46"/>
      <c r="B29" s="4" t="s">
        <v>73</v>
      </c>
      <c r="C29" s="4" t="s">
        <v>78</v>
      </c>
      <c r="D29" s="41">
        <f>1975+127</f>
        <v>2102</v>
      </c>
      <c r="E29" s="43">
        <v>2647</v>
      </c>
    </row>
    <row r="30" spans="1:5" ht="12.75">
      <c r="A30" s="46"/>
      <c r="B30" s="4" t="s">
        <v>73</v>
      </c>
      <c r="C30" s="4" t="s">
        <v>79</v>
      </c>
      <c r="D30" s="41">
        <f>5284+8903+1481</f>
        <v>15668</v>
      </c>
      <c r="E30" s="43">
        <v>15142</v>
      </c>
    </row>
    <row r="31" spans="1:5" ht="12.75">
      <c r="A31" s="46"/>
      <c r="B31" s="4" t="s">
        <v>73</v>
      </c>
      <c r="C31" s="4" t="s">
        <v>35</v>
      </c>
      <c r="D31" s="41">
        <v>1677</v>
      </c>
      <c r="E31" s="43">
        <v>1890</v>
      </c>
    </row>
    <row r="32" spans="1:5" ht="12.75">
      <c r="A32" s="46"/>
      <c r="B32" s="4" t="s">
        <v>73</v>
      </c>
      <c r="C32" s="4" t="s">
        <v>36</v>
      </c>
      <c r="D32" s="41">
        <v>1850</v>
      </c>
      <c r="E32" s="43">
        <v>1850</v>
      </c>
    </row>
    <row r="33" spans="1:5" ht="12.75">
      <c r="A33" s="46"/>
      <c r="B33" s="4" t="s">
        <v>73</v>
      </c>
      <c r="C33" s="4" t="s">
        <v>76</v>
      </c>
      <c r="D33" s="42">
        <v>0</v>
      </c>
      <c r="E33" s="44">
        <v>0</v>
      </c>
    </row>
    <row r="34" spans="1:5" ht="12.75">
      <c r="A34" s="46"/>
      <c r="B34" s="4"/>
      <c r="C34" s="4"/>
      <c r="D34" s="6">
        <f>SUM(D28:D33)</f>
        <v>30916</v>
      </c>
      <c r="E34" s="6">
        <f>SUM(E28:E33)</f>
        <v>33289</v>
      </c>
    </row>
    <row r="35" spans="1:5" ht="18" customHeight="1">
      <c r="A35" s="46">
        <v>10</v>
      </c>
      <c r="B35" s="4" t="s">
        <v>80</v>
      </c>
      <c r="C35" s="32"/>
      <c r="D35" s="2">
        <f>+D26-D34</f>
        <v>66948</v>
      </c>
      <c r="E35" s="2">
        <f>+E26-E34</f>
        <v>66152</v>
      </c>
    </row>
    <row r="36" spans="1:5" ht="12.75">
      <c r="A36" s="46"/>
      <c r="B36" s="4"/>
      <c r="C36" s="4"/>
      <c r="D36" s="2"/>
      <c r="E36" s="2"/>
    </row>
    <row r="37" spans="1:5" ht="13.5" thickBot="1">
      <c r="A37" s="46"/>
      <c r="B37" s="4"/>
      <c r="C37" s="4"/>
      <c r="D37" s="20">
        <f>+D35+D13</f>
        <v>97592</v>
      </c>
      <c r="E37" s="20">
        <f>+E35+E13</f>
        <v>97635</v>
      </c>
    </row>
    <row r="38" spans="1:5" ht="13.5" thickTop="1">
      <c r="A38" s="46"/>
      <c r="B38" s="4"/>
      <c r="C38" s="4"/>
      <c r="D38" s="18"/>
      <c r="E38" s="18"/>
    </row>
    <row r="39" spans="1:5" ht="12.75">
      <c r="A39" s="46">
        <v>11</v>
      </c>
      <c r="B39" s="4" t="s">
        <v>81</v>
      </c>
      <c r="C39" s="4"/>
      <c r="D39" s="2"/>
      <c r="E39" s="2"/>
    </row>
    <row r="40" spans="1:5" ht="18" customHeight="1">
      <c r="A40" s="46"/>
      <c r="B40" s="4" t="s">
        <v>82</v>
      </c>
      <c r="C40" s="4"/>
      <c r="D40" s="2">
        <v>74000</v>
      </c>
      <c r="E40" s="2">
        <v>74000</v>
      </c>
    </row>
    <row r="41" spans="1:5" ht="18" customHeight="1">
      <c r="A41" s="46"/>
      <c r="B41" s="4" t="s">
        <v>83</v>
      </c>
      <c r="C41" s="4"/>
      <c r="D41" s="2"/>
      <c r="E41" s="2"/>
    </row>
    <row r="42" spans="1:5" ht="12.75">
      <c r="A42" s="46"/>
      <c r="B42" s="4" t="s">
        <v>73</v>
      </c>
      <c r="C42" s="47" t="s">
        <v>84</v>
      </c>
      <c r="D42" s="48">
        <v>0</v>
      </c>
      <c r="E42" s="45">
        <v>0</v>
      </c>
    </row>
    <row r="43" spans="1:5" ht="12.75">
      <c r="A43" s="46"/>
      <c r="B43" s="4" t="s">
        <v>73</v>
      </c>
      <c r="C43" s="4" t="s">
        <v>85</v>
      </c>
      <c r="D43" s="41">
        <v>0</v>
      </c>
      <c r="E43" s="43">
        <v>0</v>
      </c>
    </row>
    <row r="44" spans="1:5" ht="12.75">
      <c r="A44" s="46"/>
      <c r="B44" s="4" t="s">
        <v>73</v>
      </c>
      <c r="C44" s="4" t="s">
        <v>86</v>
      </c>
      <c r="D44" s="41">
        <v>0</v>
      </c>
      <c r="E44" s="43">
        <v>0</v>
      </c>
    </row>
    <row r="45" spans="1:5" ht="12.75">
      <c r="A45" s="46"/>
      <c r="B45" s="4" t="s">
        <v>73</v>
      </c>
      <c r="C45" s="4" t="s">
        <v>87</v>
      </c>
      <c r="D45" s="41">
        <v>0</v>
      </c>
      <c r="E45" s="43">
        <v>0</v>
      </c>
    </row>
    <row r="46" spans="1:5" ht="12.75">
      <c r="A46" s="46"/>
      <c r="B46" s="4" t="s">
        <v>73</v>
      </c>
      <c r="C46" s="4" t="s">
        <v>88</v>
      </c>
      <c r="D46" s="41">
        <v>17794</v>
      </c>
      <c r="E46" s="43">
        <v>17147</v>
      </c>
    </row>
    <row r="47" spans="1:5" ht="12.75">
      <c r="A47" s="46"/>
      <c r="B47" s="4" t="s">
        <v>73</v>
      </c>
      <c r="C47" s="4" t="s">
        <v>89</v>
      </c>
      <c r="D47" s="42">
        <v>0</v>
      </c>
      <c r="E47" s="44">
        <v>0</v>
      </c>
    </row>
    <row r="48" spans="1:5" ht="12.75">
      <c r="A48" s="46"/>
      <c r="B48" s="4"/>
      <c r="C48" s="4"/>
      <c r="D48" s="6">
        <f>SUM(D42:D47)</f>
        <v>17794</v>
      </c>
      <c r="E48" s="6">
        <f>SUM(E42:E47)</f>
        <v>17147</v>
      </c>
    </row>
    <row r="49" spans="1:5" ht="18" customHeight="1">
      <c r="A49" s="46">
        <v>12</v>
      </c>
      <c r="B49" s="4" t="s">
        <v>90</v>
      </c>
      <c r="C49" s="4"/>
      <c r="D49" s="6">
        <v>0</v>
      </c>
      <c r="E49" s="6">
        <v>0</v>
      </c>
    </row>
    <row r="50" spans="1:5" ht="18" customHeight="1">
      <c r="A50" s="46">
        <v>13</v>
      </c>
      <c r="B50" s="4" t="s">
        <v>91</v>
      </c>
      <c r="C50" s="4"/>
      <c r="D50" s="2">
        <f>191+5165</f>
        <v>5356</v>
      </c>
      <c r="E50" s="2">
        <v>6046</v>
      </c>
    </row>
    <row r="51" spans="1:5" ht="18" customHeight="1">
      <c r="A51" s="46">
        <v>14</v>
      </c>
      <c r="B51" s="4" t="s">
        <v>107</v>
      </c>
      <c r="C51" s="4"/>
      <c r="D51" s="2">
        <v>0</v>
      </c>
      <c r="E51" s="2">
        <v>0</v>
      </c>
    </row>
    <row r="52" spans="1:5" ht="18" customHeight="1">
      <c r="A52" s="46">
        <v>15</v>
      </c>
      <c r="B52" s="4" t="s">
        <v>92</v>
      </c>
      <c r="C52" s="4"/>
      <c r="D52" s="2">
        <v>442</v>
      </c>
      <c r="E52" s="2">
        <v>442</v>
      </c>
    </row>
    <row r="53" spans="1:5" ht="12.75">
      <c r="A53" s="46"/>
      <c r="B53" s="4"/>
      <c r="C53" s="4"/>
      <c r="D53" s="2"/>
      <c r="E53" s="2"/>
    </row>
    <row r="54" spans="1:5" ht="13.5" thickBot="1">
      <c r="A54" s="46"/>
      <c r="B54" s="4"/>
      <c r="C54" s="4"/>
      <c r="D54" s="20">
        <f>D40+SUM(D48:D53)</f>
        <v>97592</v>
      </c>
      <c r="E54" s="20">
        <f>E40+SUM(E48:E53)</f>
        <v>97635</v>
      </c>
    </row>
    <row r="55" spans="1:3" ht="13.5" thickTop="1">
      <c r="A55" s="46"/>
      <c r="B55" s="4"/>
      <c r="C55" s="4"/>
    </row>
    <row r="56" spans="1:5" s="62" customFormat="1" ht="12.75">
      <c r="A56" s="58">
        <v>16</v>
      </c>
      <c r="B56" s="59" t="s">
        <v>27</v>
      </c>
      <c r="C56" s="60"/>
      <c r="D56" s="61">
        <f>IF(D40&gt;0,(D40+D48)/D40,0)</f>
        <v>1.2404594594594596</v>
      </c>
      <c r="E56" s="61">
        <f>IF(E40&gt;0,(E40+E48)/E40,0)</f>
        <v>1.2317162162162163</v>
      </c>
    </row>
    <row r="57" ht="12.75">
      <c r="B57" s="2" t="s">
        <v>108</v>
      </c>
    </row>
  </sheetData>
  <printOptions/>
  <pageMargins left="1.1023622047244095" right="0.7480314960629921" top="0.5118110236220472" bottom="0.7480314960629921" header="0.3937007874015748" footer="0.5118110236220472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PUNG</dc:creator>
  <cp:keywords/>
  <dc:description/>
  <cp:lastModifiedBy>jensen</cp:lastModifiedBy>
  <cp:lastPrinted>2002-08-26T02:27:41Z</cp:lastPrinted>
  <dcterms:created xsi:type="dcterms:W3CDTF">2001-02-22T22:09:14Z</dcterms:created>
  <dcterms:modified xsi:type="dcterms:W3CDTF">2002-08-28T07:10:04Z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174917F6">
    <vt:lpwstr/>
  </property>
  <property fmtid="{D5CDD505-2E9C-101B-9397-08002B2CF9AE}" pid="18" name="IVID413C10FD">
    <vt:lpwstr/>
  </property>
  <property fmtid="{D5CDD505-2E9C-101B-9397-08002B2CF9AE}" pid="19" name="IVID23386383">
    <vt:lpwstr/>
  </property>
  <property fmtid="{D5CDD505-2E9C-101B-9397-08002B2CF9AE}" pid="20" name="IVID9854469A">
    <vt:lpwstr/>
  </property>
  <property fmtid="{D5CDD505-2E9C-101B-9397-08002B2CF9AE}" pid="21" name="IVIDE4E175BB">
    <vt:lpwstr/>
  </property>
  <property fmtid="{D5CDD505-2E9C-101B-9397-08002B2CF9AE}" pid="22" name="IVID1D7014DE">
    <vt:lpwstr/>
  </property>
  <property fmtid="{D5CDD505-2E9C-101B-9397-08002B2CF9AE}" pid="23" name="IVIDB5A18F1">
    <vt:lpwstr/>
  </property>
  <property fmtid="{D5CDD505-2E9C-101B-9397-08002B2CF9AE}" pid="24" name="IVID2C631CDA">
    <vt:lpwstr/>
  </property>
  <property fmtid="{D5CDD505-2E9C-101B-9397-08002B2CF9AE}" pid="25" name="IVID31621908">
    <vt:lpwstr/>
  </property>
  <property fmtid="{D5CDD505-2E9C-101B-9397-08002B2CF9AE}" pid="26" name="IVIDD2E1000">
    <vt:lpwstr/>
  </property>
  <property fmtid="{D5CDD505-2E9C-101B-9397-08002B2CF9AE}" pid="27" name="IVID7CE0309">
    <vt:lpwstr/>
  </property>
  <property fmtid="{D5CDD505-2E9C-101B-9397-08002B2CF9AE}" pid="28" name="IVID311D0EF5">
    <vt:lpwstr/>
  </property>
  <property fmtid="{D5CDD505-2E9C-101B-9397-08002B2CF9AE}" pid="29" name="IVID304112D7">
    <vt:lpwstr/>
  </property>
  <property fmtid="{D5CDD505-2E9C-101B-9397-08002B2CF9AE}" pid="30" name="IVID182D16DE">
    <vt:lpwstr/>
  </property>
  <property fmtid="{D5CDD505-2E9C-101B-9397-08002B2CF9AE}" pid="31" name="IVID1A471B0A">
    <vt:lpwstr/>
  </property>
  <property fmtid="{D5CDD505-2E9C-101B-9397-08002B2CF9AE}" pid="32" name="IVID2F3017DD">
    <vt:lpwstr/>
  </property>
  <property fmtid="{D5CDD505-2E9C-101B-9397-08002B2CF9AE}" pid="33" name="IVID362715D4">
    <vt:lpwstr/>
  </property>
  <property fmtid="{D5CDD505-2E9C-101B-9397-08002B2CF9AE}" pid="34" name="IVID17E60E29">
    <vt:lpwstr/>
  </property>
  <property fmtid="{D5CDD505-2E9C-101B-9397-08002B2CF9AE}" pid="35" name="IVID8A39CC85">
    <vt:lpwstr/>
  </property>
  <property fmtid="{D5CDD505-2E9C-101B-9397-08002B2CF9AE}" pid="36" name="IVID3F2F15D4">
    <vt:lpwstr/>
  </property>
  <property fmtid="{D5CDD505-2E9C-101B-9397-08002B2CF9AE}" pid="37" name="IVID171012DC">
    <vt:lpwstr/>
  </property>
  <property fmtid="{D5CDD505-2E9C-101B-9397-08002B2CF9AE}" pid="38" name="IVID3C1112E3">
    <vt:lpwstr/>
  </property>
</Properties>
</file>